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<sst xmlns="http://schemas.openxmlformats.org/spreadsheetml/2006/main" count="205" uniqueCount="132">
  <si>
    <t>KRYCÍ LIST ROZPOČTU</t>
  </si>
  <si>
    <t>Názov stavby</t>
  </si>
  <si>
    <t>JKSO</t>
  </si>
  <si>
    <t xml:space="preserve"> </t>
  </si>
  <si>
    <t>Kód stavby</t>
  </si>
  <si>
    <t>00142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</si>
  <si>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</si>
  <si>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</si>
  <si>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</si>
  <si>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</si>
  <si>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</si>
  <si>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</si>
  <si>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</si>
  <si>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</si>
  <si>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</si>
  <si>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</si>
  <si>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</si>
  <si>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</si>
  <si>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</si>
  <si>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</si>
  <si>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</si>
  <si>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</si>
  <si>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</si>
  <si>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</si>
  <si>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</si>
  <si>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</si>
  <si>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</si>
  <si>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</si>
  <si>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</si>
  <si>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</si>
  <si>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</si>
  <si>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</si>
  <si>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</si>
  <si>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</si>
  <si>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</si>
  <si>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</si>
  <si>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</si>
  <si>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</si>
  <si>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</si>
  <si>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</si>
  <si>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</si>
  <si>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</si>
  <si>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</si>
  <si>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</si>
  <si>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</si>
  <si>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</si>
  <si>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</si>
  <si>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</si>
  <si>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</si>
  <si>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</si>
  <si>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</si>
  <si>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</si>
  <si>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</si>
  <si>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</si>
  <si>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</si>
  <si>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</si>
  <si>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</si>
  <si>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</si>
  <si>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</si>
  <si>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</si>
  <si>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</si>
  <si>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</si>
  <si>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</si>
  <si>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</si>
  <si>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</si>
  <si>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</si>
  <si>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</si>
  <si>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</si>
  <si>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</si>
  <si>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</si>
  <si>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</si>
  <si>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</si>
  <si>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</si>
  <si>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</si>
  <si>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</si>
  <si>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</si>
  <si>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</si>
  <si>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</si>
  <si>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</si>
  <si>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</si>
  <si>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</si>
  <si>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</si>
  <si>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</si>
  <si>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</si>
  <si>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</si>
  <si>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</si>
  <si>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</si>
  <si>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</si>
  <si>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</si>
  <si>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</si>
  <si>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</si>
  <si>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</si>
  <si>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</si>
  <si>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</si>
  <si>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</si>
  <si>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</si>
  <si>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</si>
  <si>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</si>
  <si>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</si>
  <si>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</si>
  <si>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</si>
  <si>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</si>
  <si>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</si>
  <si>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</si>
  <si>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</si>
  <si>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</si>
  <si>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001</t>
  </si>
  <si>
    <t>122201102</t>
  </si>
  <si>
    <t>Odkopávka a prekopávka nezapažená v hornine 3, nad 100 do 1000 m3</t>
  </si>
  <si>
    <t>m3</t>
  </si>
  <si>
    <t>2</t>
  </si>
  <si>
    <t>122201109</t>
  </si>
  <si>
    <t>Odkopávky a prekopávky nezapažené. Príplatok k cenám za lepivosť horniny 3</t>
  </si>
  <si>
    <t>3</t>
  </si>
  <si>
    <t>131201209</t>
  </si>
  <si>
    <t>Príplatok za lepivosť pri hĺbení zapažených jám a zárezov s urovnaním dna v hornine 3</t>
  </si>
  <si>
    <t>4</t>
  </si>
  <si>
    <t>162201102</t>
  </si>
  <si>
    <t>Vodorovné premiestnenie výkopku z horniny 1-4 nad 20-50m</t>
  </si>
  <si>
    <t>5</t>
  </si>
  <si>
    <t>162301112</t>
  </si>
  <si>
    <t xml:space="preserve">Vodorovné premiestnenie výkopku  po nespevnenej ceste z  horniny tr.1-4  v množstve do 1000 m3 na vzdialenosť do 1000 m </t>
  </si>
  <si>
    <t>6</t>
  </si>
  <si>
    <t>171201202</t>
  </si>
  <si>
    <t>Uloženie sypaniny na skládky nad 100 do 1000 m3</t>
  </si>
  <si>
    <t>7</t>
  </si>
  <si>
    <t>182201101</t>
  </si>
  <si>
    <t>Svahovanie trvalých svahov v násype</t>
  </si>
  <si>
    <t>m2</t>
  </si>
  <si>
    <t>Zemný rybník</t>
  </si>
  <si>
    <t>Slovryb, a.s. Príbovce</t>
  </si>
  <si>
    <t>Slovryb, a.s.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</si>
</sst>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#;\-####"/>
    <numFmt numFmtId="181" formatCode="#,##0;\-#,##0"/>
    <numFmt numFmtId="182" formatCode="#,##0.00;\-#,##0.00"/>
    <numFmt numFmtId="183" formatCode="#,##0.0000;\-#,##0.0000"/>
    <numFmt numFmtId="184" formatCode="#,##0.000;\-#,##0.000"/>
    <numFmt numFmtId="185" formatCode="#,##0.00000;\-#,##0.00000"/>
    <numFmt numFmtId="186" formatCode="#,##0.0;\-#,##0.0"/>
    <numFmt numFmtId="187" formatCode="[$-41B]d\.\ mmmm\ yyyy"/>
  </numFmts>
  <fonts count="3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80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1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41" xfId="0" applyNumberFormat="1" applyFont="1" applyBorder="1" applyAlignment="1" applyProtection="1">
      <alignment horizontal="right" vertical="center"/>
      <protection/>
    </xf>
    <xf numFmtId="181" fontId="7" fillId="0" borderId="39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82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82" fontId="0" fillId="0" borderId="24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80" fontId="2" fillId="0" borderId="45" xfId="0" applyNumberFormat="1" applyFont="1" applyBorder="1" applyAlignment="1" applyProtection="1">
      <alignment horizontal="center" vertical="center"/>
      <protection/>
    </xf>
    <xf numFmtId="181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0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82" fontId="7" fillId="0" borderId="47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83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81" fontId="3" fillId="0" borderId="24" xfId="0" applyNumberFormat="1" applyFont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182" fontId="7" fillId="0" borderId="27" xfId="0" applyNumberFormat="1" applyFont="1" applyBorder="1" applyAlignment="1" applyProtection="1">
      <alignment horizontal="right" vertical="center"/>
      <protection/>
    </xf>
    <xf numFmtId="183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83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82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6" xfId="0" applyFont="1" applyFill="1" applyBorder="1" applyAlignment="1" applyProtection="1">
      <alignment horizontal="center" vertical="center" wrapText="1"/>
      <protection/>
    </xf>
    <xf numFmtId="0" fontId="3" fillId="24" borderId="57" xfId="0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80" fontId="3" fillId="24" borderId="46" xfId="0" applyNumberFormat="1" applyFont="1" applyFill="1" applyBorder="1" applyAlignment="1" applyProtection="1">
      <alignment horizontal="center" vertical="center"/>
      <protection/>
    </xf>
    <xf numFmtId="180" fontId="3" fillId="24" borderId="59" xfId="0" applyNumberFormat="1" applyFont="1" applyFill="1" applyBorder="1" applyAlignment="1" applyProtection="1">
      <alignment horizontal="center" vertical="center"/>
      <protection/>
    </xf>
    <xf numFmtId="180" fontId="3" fillId="24" borderId="60" xfId="0" applyNumberFormat="1" applyFont="1" applyFill="1" applyBorder="1" applyAlignment="1" applyProtection="1">
      <alignment horizontal="center" vertical="center"/>
      <protection/>
    </xf>
    <xf numFmtId="180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84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84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84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57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80" fontId="2" fillId="24" borderId="59" xfId="0" applyNumberFormat="1" applyFont="1" applyFill="1" applyBorder="1" applyAlignment="1" applyProtection="1">
      <alignment horizontal="center" vertical="center"/>
      <protection/>
    </xf>
    <xf numFmtId="180" fontId="3" fillId="24" borderId="41" xfId="0" applyNumberFormat="1" applyFont="1" applyFill="1" applyBorder="1" applyAlignment="1" applyProtection="1">
      <alignment horizontal="center" vertical="center"/>
      <protection/>
    </xf>
    <xf numFmtId="0" fontId="3" fillId="18" borderId="31" xfId="0" applyFont="1" applyFill="1" applyBorder="1" applyAlignment="1" applyProtection="1">
      <alignment horizontal="left"/>
      <protection/>
    </xf>
    <xf numFmtId="0" fontId="2" fillId="18" borderId="31" xfId="0" applyFont="1" applyFill="1" applyBorder="1" applyAlignment="1" applyProtection="1">
      <alignment horizontal="left"/>
      <protection/>
    </xf>
    <xf numFmtId="0" fontId="2" fillId="18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84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84" fontId="2" fillId="0" borderId="0" xfId="0" applyNumberFormat="1" applyFont="1" applyAlignment="1" applyProtection="1">
      <alignment horizontal="right" vertical="center"/>
      <protection/>
    </xf>
    <xf numFmtId="185" fontId="2" fillId="0" borderId="0" xfId="0" applyNumberFormat="1" applyFont="1" applyAlignment="1" applyProtection="1">
      <alignment horizontal="right" vertical="center"/>
      <protection/>
    </xf>
    <xf numFmtId="186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80" fontId="3" fillId="0" borderId="28" xfId="0" applyNumberFormat="1" applyFont="1" applyBorder="1" applyAlignment="1" applyProtection="1">
      <alignment horizontal="left" vertical="center"/>
      <protection/>
    </xf>
    <xf numFmtId="180" fontId="3" fillId="0" borderId="29" xfId="0" applyNumberFormat="1" applyFont="1" applyBorder="1" applyAlignment="1" applyProtection="1">
      <alignment horizontal="left" vertical="center"/>
      <protection/>
    </xf>
    <xf numFmtId="49" fontId="3" fillId="18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W33" sqref="W3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1" t="s">
        <v>130</v>
      </c>
      <c r="F5" s="162"/>
      <c r="G5" s="162"/>
      <c r="H5" s="162"/>
      <c r="I5" s="162"/>
      <c r="J5" s="163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64" t="s">
        <v>129</v>
      </c>
      <c r="F7" s="165"/>
      <c r="G7" s="165"/>
      <c r="H7" s="165"/>
      <c r="I7" s="165"/>
      <c r="J7" s="166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67" t="s">
        <v>3</v>
      </c>
      <c r="F9" s="168"/>
      <c r="G9" s="168"/>
      <c r="H9" s="168"/>
      <c r="I9" s="168"/>
      <c r="J9" s="169"/>
      <c r="K9" s="14"/>
      <c r="L9" s="14"/>
      <c r="M9" s="14"/>
      <c r="N9" s="14"/>
      <c r="O9" s="14" t="s">
        <v>10</v>
      </c>
      <c r="P9" s="170"/>
      <c r="Q9" s="171"/>
      <c r="R9" s="172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131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17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18</v>
      </c>
      <c r="C28" s="14"/>
      <c r="D28" s="14"/>
      <c r="E28" s="24"/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/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23</v>
      </c>
      <c r="B34" s="49"/>
      <c r="C34" s="49"/>
      <c r="D34" s="50"/>
      <c r="E34" s="51" t="s">
        <v>24</v>
      </c>
      <c r="F34" s="50"/>
      <c r="G34" s="51" t="s">
        <v>25</v>
      </c>
      <c r="H34" s="49"/>
      <c r="I34" s="50"/>
      <c r="J34" s="51" t="s">
        <v>26</v>
      </c>
      <c r="K34" s="49"/>
      <c r="L34" s="51" t="s">
        <v>27</v>
      </c>
      <c r="M34" s="49"/>
      <c r="N34" s="49"/>
      <c r="O34" s="50"/>
      <c r="P34" s="51" t="s">
        <v>28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29</v>
      </c>
      <c r="F36" s="45"/>
      <c r="G36" s="45"/>
      <c r="H36" s="45"/>
      <c r="I36" s="45"/>
      <c r="J36" s="62" t="s">
        <v>30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31</v>
      </c>
      <c r="B37" s="64"/>
      <c r="C37" s="65" t="s">
        <v>32</v>
      </c>
      <c r="D37" s="66"/>
      <c r="E37" s="66"/>
      <c r="F37" s="67"/>
      <c r="G37" s="63" t="s">
        <v>33</v>
      </c>
      <c r="H37" s="68"/>
      <c r="I37" s="65" t="s">
        <v>34</v>
      </c>
      <c r="J37" s="66"/>
      <c r="K37" s="66"/>
      <c r="L37" s="63" t="s">
        <v>35</v>
      </c>
      <c r="M37" s="68"/>
      <c r="N37" s="65" t="s">
        <v>36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37</v>
      </c>
      <c r="C38" s="17"/>
      <c r="D38" s="71" t="s">
        <v>38</v>
      </c>
      <c r="E38" s="72">
        <f>SUMIF(Rozpocet!O5:O23,8,Rozpocet!I5:I23)</f>
        <v>0</v>
      </c>
      <c r="F38" s="73"/>
      <c r="G38" s="69">
        <v>8</v>
      </c>
      <c r="H38" s="74" t="s">
        <v>39</v>
      </c>
      <c r="I38" s="31"/>
      <c r="J38" s="75">
        <v>0</v>
      </c>
      <c r="K38" s="76"/>
      <c r="L38" s="69">
        <v>13</v>
      </c>
      <c r="M38" s="29" t="s">
        <v>40</v>
      </c>
      <c r="N38" s="37"/>
      <c r="O38" s="37"/>
      <c r="P38" s="77">
        <f>M48</f>
        <v>20</v>
      </c>
      <c r="Q38" s="78" t="s">
        <v>41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42</v>
      </c>
      <c r="E39" s="72">
        <f>SUMIF(Rozpocet!O10:O23,4,Rozpocet!I10:I23)</f>
        <v>0</v>
      </c>
      <c r="F39" s="73"/>
      <c r="G39" s="69">
        <v>9</v>
      </c>
      <c r="H39" s="14" t="s">
        <v>43</v>
      </c>
      <c r="I39" s="71"/>
      <c r="J39" s="75">
        <v>0</v>
      </c>
      <c r="K39" s="76"/>
      <c r="L39" s="69">
        <v>14</v>
      </c>
      <c r="M39" s="29" t="s">
        <v>44</v>
      </c>
      <c r="N39" s="37"/>
      <c r="O39" s="37"/>
      <c r="P39" s="77">
        <f>M48</f>
        <v>20</v>
      </c>
      <c r="Q39" s="78" t="s">
        <v>41</v>
      </c>
      <c r="R39" s="72">
        <v>0</v>
      </c>
      <c r="S39" s="73"/>
    </row>
    <row r="40" spans="1:19" ht="20.25" customHeight="1">
      <c r="A40" s="69">
        <v>3</v>
      </c>
      <c r="B40" s="70" t="s">
        <v>45</v>
      </c>
      <c r="C40" s="17"/>
      <c r="D40" s="71" t="s">
        <v>38</v>
      </c>
      <c r="E40" s="72">
        <f>SUMIF(Rozpocet!O11:O23,32,Rozpocet!I11:I23)</f>
        <v>0</v>
      </c>
      <c r="F40" s="73"/>
      <c r="G40" s="69">
        <v>10</v>
      </c>
      <c r="H40" s="74" t="s">
        <v>46</v>
      </c>
      <c r="I40" s="31"/>
      <c r="J40" s="75">
        <v>0</v>
      </c>
      <c r="K40" s="76"/>
      <c r="L40" s="69">
        <v>15</v>
      </c>
      <c r="M40" s="29" t="s">
        <v>47</v>
      </c>
      <c r="N40" s="37"/>
      <c r="O40" s="37"/>
      <c r="P40" s="77">
        <f>M48</f>
        <v>20</v>
      </c>
      <c r="Q40" s="78" t="s">
        <v>41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42</v>
      </c>
      <c r="E41" s="72">
        <f>SUMIF(Rozpocet!O12:O23,16,Rozpocet!I12:I23)+SUMIF(Rozpocet!O12:O23,128,Rozpocet!I12:I23)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48</v>
      </c>
      <c r="N41" s="37"/>
      <c r="O41" s="37"/>
      <c r="P41" s="77">
        <f>M48</f>
        <v>20</v>
      </c>
      <c r="Q41" s="78" t="s">
        <v>41</v>
      </c>
      <c r="R41" s="72">
        <v>0</v>
      </c>
      <c r="S41" s="73"/>
    </row>
    <row r="42" spans="1:19" ht="20.25" customHeight="1">
      <c r="A42" s="69">
        <v>5</v>
      </c>
      <c r="B42" s="70" t="s">
        <v>49</v>
      </c>
      <c r="C42" s="17"/>
      <c r="D42" s="71" t="s">
        <v>38</v>
      </c>
      <c r="E42" s="72">
        <f>SUMIF(Rozpocet!O13:O23,256,Rozpocet!I13:I23)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50</v>
      </c>
      <c r="N42" s="37"/>
      <c r="O42" s="37"/>
      <c r="P42" s="77">
        <f>M48</f>
        <v>20</v>
      </c>
      <c r="Q42" s="78" t="s">
        <v>41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42</v>
      </c>
      <c r="E43" s="72">
        <f>SUMIF(Rozpocet!O14:O23,64,Rozpocet!I14:I23)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51</v>
      </c>
      <c r="N43" s="37"/>
      <c r="O43" s="37"/>
      <c r="P43" s="37"/>
      <c r="Q43" s="37"/>
      <c r="R43" s="72">
        <f>SUMIF(Rozpocet!O14:O23,1024,Rozpocet!I14:I23)</f>
        <v>0</v>
      </c>
      <c r="S43" s="73"/>
    </row>
    <row r="44" spans="1:19" ht="20.25" customHeight="1">
      <c r="A44" s="69">
        <v>7</v>
      </c>
      <c r="B44" s="82" t="s">
        <v>52</v>
      </c>
      <c r="C44" s="37"/>
      <c r="D44" s="31"/>
      <c r="E44" s="83">
        <f>SUM(E38:E43)</f>
        <v>0</v>
      </c>
      <c r="F44" s="47"/>
      <c r="G44" s="69">
        <v>12</v>
      </c>
      <c r="H44" s="82" t="s">
        <v>53</v>
      </c>
      <c r="I44" s="31"/>
      <c r="J44" s="84">
        <f>SUM(J38:J41)</f>
        <v>0</v>
      </c>
      <c r="K44" s="85"/>
      <c r="L44" s="69">
        <v>19</v>
      </c>
      <c r="M44" s="82" t="s">
        <v>54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55</v>
      </c>
      <c r="C45" s="88"/>
      <c r="D45" s="89"/>
      <c r="E45" s="90">
        <f>SUMIF(Rozpocet!O14:O23,512,Rozpocet!I14:I23)</f>
        <v>0</v>
      </c>
      <c r="F45" s="43"/>
      <c r="G45" s="86">
        <v>21</v>
      </c>
      <c r="H45" s="87" t="s">
        <v>56</v>
      </c>
      <c r="I45" s="89"/>
      <c r="J45" s="91">
        <v>0</v>
      </c>
      <c r="K45" s="92">
        <f>M48</f>
        <v>20</v>
      </c>
      <c r="L45" s="86">
        <v>22</v>
      </c>
      <c r="M45" s="87" t="s">
        <v>57</v>
      </c>
      <c r="N45" s="88"/>
      <c r="O45" s="42"/>
      <c r="P45" s="42"/>
      <c r="Q45" s="42"/>
      <c r="R45" s="90">
        <f>SUMIF(Rozpocet!O14:O23,"&lt;4",Rozpocet!I14:I23)+SUMIF(Rozpocet!O14:O23,"&gt;1024",Rozpocet!I14:I23)</f>
        <v>0</v>
      </c>
      <c r="S45" s="43"/>
    </row>
    <row r="46" spans="1:19" ht="20.25" customHeight="1">
      <c r="A46" s="93" t="s">
        <v>17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3" t="s">
        <v>58</v>
      </c>
      <c r="M46" s="50"/>
      <c r="N46" s="65" t="s">
        <v>59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9">
        <v>23</v>
      </c>
      <c r="M47" s="74" t="s">
        <v>60</v>
      </c>
      <c r="N47" s="37"/>
      <c r="O47" s="37"/>
      <c r="P47" s="37"/>
      <c r="Q47" s="73"/>
      <c r="R47" s="83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61</v>
      </c>
      <c r="B48" s="33"/>
      <c r="C48" s="33"/>
      <c r="D48" s="33"/>
      <c r="E48" s="33"/>
      <c r="F48" s="34"/>
      <c r="G48" s="99" t="s">
        <v>62</v>
      </c>
      <c r="H48" s="33"/>
      <c r="I48" s="33"/>
      <c r="J48" s="33"/>
      <c r="K48" s="33"/>
      <c r="L48" s="69">
        <v>24</v>
      </c>
      <c r="M48" s="100">
        <v>20</v>
      </c>
      <c r="N48" s="31" t="s">
        <v>41</v>
      </c>
      <c r="O48" s="101">
        <f>R47-O49</f>
        <v>0</v>
      </c>
      <c r="P48" s="33" t="s">
        <v>63</v>
      </c>
      <c r="Q48" s="33"/>
      <c r="R48" s="102">
        <f>ROUND(O48*M48/100,2)</f>
        <v>0</v>
      </c>
      <c r="S48" s="103">
        <f>O48*M48/100</f>
        <v>0</v>
      </c>
    </row>
    <row r="49" spans="1:19" ht="20.25" customHeight="1">
      <c r="A49" s="104" t="s">
        <v>16</v>
      </c>
      <c r="B49" s="27"/>
      <c r="C49" s="27"/>
      <c r="D49" s="27"/>
      <c r="E49" s="27"/>
      <c r="F49" s="17"/>
      <c r="G49" s="105"/>
      <c r="H49" s="27"/>
      <c r="I49" s="27"/>
      <c r="J49" s="27"/>
      <c r="K49" s="27"/>
      <c r="L49" s="69">
        <v>25</v>
      </c>
      <c r="M49" s="100">
        <v>20</v>
      </c>
      <c r="N49" s="31" t="s">
        <v>41</v>
      </c>
      <c r="O49" s="101">
        <f>ROUND(SUMIF(Rozpocet!N14:N23,M49,Rozpocet!I14:I23)+SUMIF(P38:P42,M49,R38:R42)+IF(K45=M49,J45,0),2)</f>
        <v>0</v>
      </c>
      <c r="P49" s="37" t="s">
        <v>63</v>
      </c>
      <c r="Q49" s="37"/>
      <c r="R49" s="72">
        <f>ROUND(O49*M49/100,2)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7" t="s">
        <v>64</v>
      </c>
      <c r="N50" s="88"/>
      <c r="O50" s="88"/>
      <c r="P50" s="88"/>
      <c r="Q50" s="42"/>
      <c r="R50" s="108">
        <f>R47+R48+R49</f>
        <v>0</v>
      </c>
      <c r="S50" s="109"/>
    </row>
    <row r="51" spans="1:19" ht="20.25" customHeight="1">
      <c r="A51" s="98" t="s">
        <v>65</v>
      </c>
      <c r="B51" s="33"/>
      <c r="C51" s="33"/>
      <c r="D51" s="33"/>
      <c r="E51" s="33"/>
      <c r="F51" s="34"/>
      <c r="G51" s="99" t="s">
        <v>62</v>
      </c>
      <c r="H51" s="33"/>
      <c r="I51" s="33"/>
      <c r="J51" s="33"/>
      <c r="K51" s="33"/>
      <c r="L51" s="63" t="s">
        <v>66</v>
      </c>
      <c r="M51" s="50"/>
      <c r="N51" s="65" t="s">
        <v>67</v>
      </c>
      <c r="O51" s="49"/>
      <c r="P51" s="49"/>
      <c r="Q51" s="49"/>
      <c r="R51" s="110"/>
      <c r="S51" s="52"/>
    </row>
    <row r="52" spans="1:19" ht="20.25" customHeight="1">
      <c r="A52" s="104" t="s">
        <v>18</v>
      </c>
      <c r="B52" s="27"/>
      <c r="C52" s="27"/>
      <c r="D52" s="27"/>
      <c r="E52" s="27"/>
      <c r="F52" s="17"/>
      <c r="G52" s="105"/>
      <c r="H52" s="27"/>
      <c r="I52" s="27"/>
      <c r="J52" s="27"/>
      <c r="K52" s="27"/>
      <c r="L52" s="69">
        <v>27</v>
      </c>
      <c r="M52" s="74" t="s">
        <v>68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9">
        <v>28</v>
      </c>
      <c r="M53" s="74" t="s">
        <v>69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1" t="s">
        <v>61</v>
      </c>
      <c r="B54" s="42"/>
      <c r="C54" s="42"/>
      <c r="D54" s="42"/>
      <c r="E54" s="42"/>
      <c r="F54" s="112"/>
      <c r="G54" s="113" t="s">
        <v>62</v>
      </c>
      <c r="H54" s="42"/>
      <c r="I54" s="42"/>
      <c r="J54" s="42"/>
      <c r="K54" s="42"/>
      <c r="L54" s="86">
        <v>29</v>
      </c>
      <c r="M54" s="87" t="s">
        <v>70</v>
      </c>
      <c r="N54" s="88"/>
      <c r="O54" s="88"/>
      <c r="P54" s="88"/>
      <c r="Q54" s="89"/>
      <c r="R54" s="56">
        <v>0</v>
      </c>
      <c r="S54" s="114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B40" sqref="B40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5" t="s">
        <v>71</v>
      </c>
      <c r="B1" s="116"/>
      <c r="C1" s="116"/>
      <c r="D1" s="116"/>
      <c r="E1" s="116"/>
    </row>
    <row r="2" spans="1:5" ht="12" customHeight="1">
      <c r="A2" s="117" t="s">
        <v>72</v>
      </c>
      <c r="B2" s="118" t="str">
        <f>'Krycí list'!E5</f>
        <v>Slovryb, a.s. Príbovce</v>
      </c>
      <c r="C2" s="119"/>
      <c r="D2" s="119"/>
      <c r="E2" s="119"/>
    </row>
    <row r="3" spans="1:5" ht="12" customHeight="1">
      <c r="A3" s="117" t="s">
        <v>73</v>
      </c>
      <c r="B3" s="118" t="str">
        <f>'Krycí list'!E7</f>
        <v>Zemný rybník</v>
      </c>
      <c r="C3" s="120"/>
      <c r="D3" s="118"/>
      <c r="E3" s="121"/>
    </row>
    <row r="4" spans="1:5" ht="12" customHeight="1">
      <c r="A4" s="117" t="s">
        <v>74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75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76</v>
      </c>
      <c r="B7" s="118" t="str">
        <f>'Krycí list'!E26</f>
        <v>Slovryb, a.s.</v>
      </c>
      <c r="C7" s="120"/>
      <c r="D7" s="118"/>
      <c r="E7" s="121"/>
    </row>
    <row r="8" spans="1:5" ht="12" customHeight="1">
      <c r="A8" s="118" t="s">
        <v>77</v>
      </c>
      <c r="B8" s="118">
        <f>'Krycí list'!E28</f>
        <v>0</v>
      </c>
      <c r="C8" s="120"/>
      <c r="D8" s="118"/>
      <c r="E8" s="121"/>
    </row>
    <row r="9" spans="1:5" ht="12" customHeight="1">
      <c r="A9" s="118" t="s">
        <v>78</v>
      </c>
      <c r="B9" s="118"/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79</v>
      </c>
      <c r="B11" s="123" t="s">
        <v>80</v>
      </c>
      <c r="C11" s="124" t="s">
        <v>81</v>
      </c>
      <c r="D11" s="125" t="s">
        <v>82</v>
      </c>
      <c r="E11" s="124" t="s">
        <v>83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4">
        <f>Rozpocet!K14</f>
        <v>0</v>
      </c>
      <c r="E14" s="134">
        <f>Rozpocet!M14</f>
        <v>0</v>
      </c>
    </row>
    <row r="15" spans="1:5" s="131" customFormat="1" ht="12.75" customHeight="1">
      <c r="A15" s="135" t="str">
        <f>Rozpocet!D15</f>
        <v>1</v>
      </c>
      <c r="B15" s="136" t="str">
        <f>Rozpocet!E15</f>
        <v>Zemné práce</v>
      </c>
      <c r="C15" s="137">
        <f>Rozpocet!I15</f>
        <v>0</v>
      </c>
      <c r="D15" s="137">
        <f>Rozpocet!K15</f>
        <v>0</v>
      </c>
      <c r="E15" s="137">
        <f>Rozpocet!M15</f>
        <v>0</v>
      </c>
    </row>
    <row r="16" spans="2:5" s="138" customFormat="1" ht="12.75" customHeight="1">
      <c r="B16" s="139" t="s">
        <v>84</v>
      </c>
      <c r="C16" s="140">
        <f>Rozpocet!I23</f>
        <v>0</v>
      </c>
      <c r="D16" s="140">
        <f>Rozpocet!K23</f>
        <v>0</v>
      </c>
      <c r="E16" s="140">
        <f>Rozpocet!M23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E33" sqref="E33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5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  <c r="Q1" s="141"/>
      <c r="R1" s="141"/>
      <c r="S1" s="141"/>
      <c r="T1" s="141"/>
    </row>
    <row r="2" spans="1:20" ht="11.25" customHeight="1">
      <c r="A2" s="117" t="s">
        <v>72</v>
      </c>
      <c r="B2" s="118"/>
      <c r="C2" s="118" t="str">
        <f>'Krycí list'!E5</f>
        <v>Slovryb, a.s. Príbovce</v>
      </c>
      <c r="D2" s="118"/>
      <c r="E2" s="118"/>
      <c r="F2" s="118"/>
      <c r="G2" s="118"/>
      <c r="H2" s="118"/>
      <c r="I2" s="118"/>
      <c r="J2" s="118"/>
      <c r="K2" s="118"/>
      <c r="L2" s="141"/>
      <c r="M2" s="141"/>
      <c r="N2" s="141"/>
      <c r="O2" s="142"/>
      <c r="P2" s="142"/>
      <c r="Q2" s="141"/>
      <c r="R2" s="141"/>
      <c r="S2" s="141"/>
      <c r="T2" s="141"/>
    </row>
    <row r="3" spans="1:20" ht="11.25" customHeight="1">
      <c r="A3" s="117" t="s">
        <v>73</v>
      </c>
      <c r="B3" s="118"/>
      <c r="C3" s="118" t="str">
        <f>'Krycí list'!E7</f>
        <v>Zemný rybník</v>
      </c>
      <c r="D3" s="118"/>
      <c r="E3" s="118"/>
      <c r="F3" s="118"/>
      <c r="G3" s="118"/>
      <c r="H3" s="118"/>
      <c r="I3" s="118"/>
      <c r="J3" s="118"/>
      <c r="K3" s="118"/>
      <c r="L3" s="141"/>
      <c r="M3" s="141"/>
      <c r="N3" s="141"/>
      <c r="O3" s="142"/>
      <c r="P3" s="142"/>
      <c r="Q3" s="141"/>
      <c r="R3" s="141"/>
      <c r="S3" s="141"/>
      <c r="T3" s="141"/>
    </row>
    <row r="4" spans="1:20" ht="11.25" customHeight="1">
      <c r="A4" s="117" t="s">
        <v>74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1"/>
      <c r="M4" s="141"/>
      <c r="N4" s="141"/>
      <c r="O4" s="142"/>
      <c r="P4" s="142"/>
      <c r="Q4" s="141"/>
      <c r="R4" s="141"/>
      <c r="S4" s="141"/>
      <c r="T4" s="141"/>
    </row>
    <row r="5" spans="1:20" ht="11.25" customHeight="1">
      <c r="A5" s="118" t="s">
        <v>86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1"/>
      <c r="M5" s="141"/>
      <c r="N5" s="141"/>
      <c r="O5" s="142"/>
      <c r="P5" s="142"/>
      <c r="Q5" s="141"/>
      <c r="R5" s="141"/>
      <c r="S5" s="141"/>
      <c r="T5" s="141"/>
    </row>
    <row r="6" spans="1:20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1"/>
      <c r="M6" s="141"/>
      <c r="N6" s="141"/>
      <c r="O6" s="142"/>
      <c r="P6" s="142"/>
      <c r="Q6" s="141"/>
      <c r="R6" s="141"/>
      <c r="S6" s="141"/>
      <c r="T6" s="141"/>
    </row>
    <row r="7" spans="1:20" ht="11.25" customHeight="1">
      <c r="A7" s="118" t="s">
        <v>76</v>
      </c>
      <c r="B7" s="118"/>
      <c r="C7" s="118" t="str">
        <f>'Krycí list'!E26</f>
        <v>Slovryb, a.s.</v>
      </c>
      <c r="D7" s="118"/>
      <c r="E7" s="118"/>
      <c r="F7" s="118"/>
      <c r="G7" s="118"/>
      <c r="H7" s="118"/>
      <c r="I7" s="118"/>
      <c r="J7" s="118"/>
      <c r="K7" s="118"/>
      <c r="L7" s="141"/>
      <c r="M7" s="141"/>
      <c r="N7" s="141"/>
      <c r="O7" s="142"/>
      <c r="P7" s="142"/>
      <c r="Q7" s="141"/>
      <c r="R7" s="141"/>
      <c r="S7" s="141"/>
      <c r="T7" s="141"/>
    </row>
    <row r="8" spans="1:20" ht="11.25" customHeight="1">
      <c r="A8" s="118" t="s">
        <v>77</v>
      </c>
      <c r="B8" s="118"/>
      <c r="C8" s="118">
        <f>'Krycí list'!E28</f>
        <v>0</v>
      </c>
      <c r="D8" s="118"/>
      <c r="E8" s="118"/>
      <c r="F8" s="118"/>
      <c r="G8" s="118"/>
      <c r="H8" s="118"/>
      <c r="I8" s="118"/>
      <c r="J8" s="118"/>
      <c r="K8" s="118"/>
      <c r="L8" s="141"/>
      <c r="M8" s="141"/>
      <c r="N8" s="141"/>
      <c r="O8" s="142"/>
      <c r="P8" s="142"/>
      <c r="Q8" s="141"/>
      <c r="R8" s="141"/>
      <c r="S8" s="141"/>
      <c r="T8" s="141"/>
    </row>
    <row r="9" spans="1:20" ht="11.25" customHeight="1">
      <c r="A9" s="118" t="s">
        <v>78</v>
      </c>
      <c r="B9" s="118"/>
      <c r="C9" s="173"/>
      <c r="D9" s="173"/>
      <c r="E9" s="118"/>
      <c r="F9" s="118"/>
      <c r="G9" s="118"/>
      <c r="H9" s="118"/>
      <c r="I9" s="118"/>
      <c r="J9" s="118"/>
      <c r="K9" s="118"/>
      <c r="L9" s="141"/>
      <c r="M9" s="141"/>
      <c r="N9" s="141"/>
      <c r="O9" s="142"/>
      <c r="P9" s="142"/>
      <c r="Q9" s="141"/>
      <c r="R9" s="141"/>
      <c r="S9" s="141"/>
      <c r="T9" s="141"/>
    </row>
    <row r="10" spans="1:20" ht="6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142"/>
      <c r="Q10" s="141"/>
      <c r="R10" s="141"/>
      <c r="S10" s="141"/>
      <c r="T10" s="141"/>
    </row>
    <row r="11" spans="1:21" ht="21.75" customHeight="1">
      <c r="A11" s="122" t="s">
        <v>87</v>
      </c>
      <c r="B11" s="123" t="s">
        <v>88</v>
      </c>
      <c r="C11" s="123" t="s">
        <v>89</v>
      </c>
      <c r="D11" s="123" t="s">
        <v>90</v>
      </c>
      <c r="E11" s="123" t="s">
        <v>80</v>
      </c>
      <c r="F11" s="123" t="s">
        <v>91</v>
      </c>
      <c r="G11" s="123" t="s">
        <v>92</v>
      </c>
      <c r="H11" s="123" t="s">
        <v>93</v>
      </c>
      <c r="I11" s="123" t="s">
        <v>81</v>
      </c>
      <c r="J11" s="123" t="s">
        <v>94</v>
      </c>
      <c r="K11" s="123" t="s">
        <v>82</v>
      </c>
      <c r="L11" s="123" t="s">
        <v>95</v>
      </c>
      <c r="M11" s="123" t="s">
        <v>96</v>
      </c>
      <c r="N11" s="123" t="s">
        <v>97</v>
      </c>
      <c r="O11" s="143" t="s">
        <v>98</v>
      </c>
      <c r="P11" s="143" t="s">
        <v>99</v>
      </c>
      <c r="Q11" s="123"/>
      <c r="R11" s="123"/>
      <c r="S11" s="123"/>
      <c r="T11" s="144" t="s">
        <v>100</v>
      </c>
      <c r="U11" s="145"/>
    </row>
    <row r="12" spans="1:2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7">
        <v>10</v>
      </c>
      <c r="O12" s="146">
        <v>11</v>
      </c>
      <c r="P12" s="146">
        <v>12</v>
      </c>
      <c r="Q12" s="127"/>
      <c r="R12" s="127"/>
      <c r="S12" s="127"/>
      <c r="T12" s="147">
        <v>11</v>
      </c>
      <c r="U12" s="145"/>
    </row>
    <row r="13" spans="1:20" ht="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8"/>
      <c r="O13" s="149"/>
      <c r="P13" s="150"/>
      <c r="Q13" s="148"/>
      <c r="R13" s="148"/>
      <c r="S13" s="148"/>
      <c r="T13" s="148"/>
    </row>
    <row r="14" spans="1:16" s="131" customFormat="1" ht="12.75" customHeight="1">
      <c r="A14" s="151"/>
      <c r="B14" s="152" t="s">
        <v>58</v>
      </c>
      <c r="C14" s="151"/>
      <c r="D14" s="151" t="s">
        <v>37</v>
      </c>
      <c r="E14" s="151" t="s">
        <v>101</v>
      </c>
      <c r="F14" s="151"/>
      <c r="G14" s="151"/>
      <c r="H14" s="151"/>
      <c r="I14" s="153">
        <f>I15</f>
        <v>0</v>
      </c>
      <c r="J14" s="151"/>
      <c r="K14" s="153">
        <f>K15</f>
        <v>0</v>
      </c>
      <c r="L14" s="151"/>
      <c r="M14" s="153">
        <f>M15</f>
        <v>0</v>
      </c>
      <c r="N14" s="151"/>
      <c r="P14" s="133" t="s">
        <v>102</v>
      </c>
    </row>
    <row r="15" spans="2:16" s="131" customFormat="1" ht="12.75" customHeight="1">
      <c r="B15" s="135" t="s">
        <v>58</v>
      </c>
      <c r="D15" s="136" t="s">
        <v>103</v>
      </c>
      <c r="E15" s="136" t="s">
        <v>104</v>
      </c>
      <c r="I15" s="137">
        <f>SUM(I16:I22)</f>
        <v>0</v>
      </c>
      <c r="K15" s="137">
        <f>SUM(K16:K22)</f>
        <v>0</v>
      </c>
      <c r="M15" s="137">
        <f>SUM(M16:M22)</f>
        <v>0</v>
      </c>
      <c r="P15" s="136" t="s">
        <v>103</v>
      </c>
    </row>
    <row r="16" spans="1:16" s="14" customFormat="1" ht="13.5" customHeight="1">
      <c r="A16" s="154" t="s">
        <v>103</v>
      </c>
      <c r="B16" s="154" t="s">
        <v>105</v>
      </c>
      <c r="C16" s="154" t="s">
        <v>106</v>
      </c>
      <c r="D16" s="155" t="s">
        <v>107</v>
      </c>
      <c r="E16" s="156" t="s">
        <v>108</v>
      </c>
      <c r="F16" s="154" t="s">
        <v>109</v>
      </c>
      <c r="G16" s="157">
        <v>900</v>
      </c>
      <c r="H16" s="157"/>
      <c r="I16" s="157">
        <f aca="true" t="shared" si="0" ref="I16:I22">ROUND(G16*H16,3)</f>
        <v>0</v>
      </c>
      <c r="J16" s="158">
        <v>0</v>
      </c>
      <c r="K16" s="157">
        <f aca="true" t="shared" si="1" ref="K16:K22">G16*J16</f>
        <v>0</v>
      </c>
      <c r="L16" s="158">
        <v>0</v>
      </c>
      <c r="M16" s="157">
        <f aca="true" t="shared" si="2" ref="M16:M22">G16*L16</f>
        <v>0</v>
      </c>
      <c r="N16" s="159">
        <v>20</v>
      </c>
      <c r="O16" s="160">
        <v>4</v>
      </c>
      <c r="P16" s="14" t="s">
        <v>110</v>
      </c>
    </row>
    <row r="17" spans="1:16" s="14" customFormat="1" ht="13.5" customHeight="1">
      <c r="A17" s="154" t="s">
        <v>110</v>
      </c>
      <c r="B17" s="154" t="s">
        <v>105</v>
      </c>
      <c r="C17" s="154" t="s">
        <v>106</v>
      </c>
      <c r="D17" s="155" t="s">
        <v>111</v>
      </c>
      <c r="E17" s="156" t="s">
        <v>112</v>
      </c>
      <c r="F17" s="154" t="s">
        <v>109</v>
      </c>
      <c r="G17" s="157">
        <v>900</v>
      </c>
      <c r="H17" s="157"/>
      <c r="I17" s="157">
        <f t="shared" si="0"/>
        <v>0</v>
      </c>
      <c r="J17" s="158">
        <v>0</v>
      </c>
      <c r="K17" s="157">
        <f t="shared" si="1"/>
        <v>0</v>
      </c>
      <c r="L17" s="158">
        <v>0</v>
      </c>
      <c r="M17" s="157">
        <f t="shared" si="2"/>
        <v>0</v>
      </c>
      <c r="N17" s="159">
        <v>20</v>
      </c>
      <c r="O17" s="160">
        <v>4</v>
      </c>
      <c r="P17" s="14" t="s">
        <v>110</v>
      </c>
    </row>
    <row r="18" spans="1:16" s="14" customFormat="1" ht="24" customHeight="1">
      <c r="A18" s="154" t="s">
        <v>113</v>
      </c>
      <c r="B18" s="154" t="s">
        <v>105</v>
      </c>
      <c r="C18" s="154" t="s">
        <v>106</v>
      </c>
      <c r="D18" s="155" t="s">
        <v>114</v>
      </c>
      <c r="E18" s="156" t="s">
        <v>115</v>
      </c>
      <c r="F18" s="154" t="s">
        <v>109</v>
      </c>
      <c r="G18" s="157">
        <v>900</v>
      </c>
      <c r="H18" s="157"/>
      <c r="I18" s="157">
        <f t="shared" si="0"/>
        <v>0</v>
      </c>
      <c r="J18" s="158">
        <v>0</v>
      </c>
      <c r="K18" s="157">
        <f t="shared" si="1"/>
        <v>0</v>
      </c>
      <c r="L18" s="158">
        <v>0</v>
      </c>
      <c r="M18" s="157">
        <f t="shared" si="2"/>
        <v>0</v>
      </c>
      <c r="N18" s="159">
        <v>20</v>
      </c>
      <c r="O18" s="160">
        <v>4</v>
      </c>
      <c r="P18" s="14" t="s">
        <v>110</v>
      </c>
    </row>
    <row r="19" spans="1:16" s="14" customFormat="1" ht="13.5" customHeight="1">
      <c r="A19" s="154" t="s">
        <v>116</v>
      </c>
      <c r="B19" s="154" t="s">
        <v>105</v>
      </c>
      <c r="C19" s="154" t="s">
        <v>106</v>
      </c>
      <c r="D19" s="155" t="s">
        <v>117</v>
      </c>
      <c r="E19" s="156" t="s">
        <v>118</v>
      </c>
      <c r="F19" s="154" t="s">
        <v>109</v>
      </c>
      <c r="G19" s="157">
        <v>900</v>
      </c>
      <c r="H19" s="157"/>
      <c r="I19" s="157">
        <f t="shared" si="0"/>
        <v>0</v>
      </c>
      <c r="J19" s="158">
        <v>0</v>
      </c>
      <c r="K19" s="157">
        <f t="shared" si="1"/>
        <v>0</v>
      </c>
      <c r="L19" s="158">
        <v>0</v>
      </c>
      <c r="M19" s="157">
        <f t="shared" si="2"/>
        <v>0</v>
      </c>
      <c r="N19" s="159">
        <v>20</v>
      </c>
      <c r="O19" s="160">
        <v>4</v>
      </c>
      <c r="P19" s="14" t="s">
        <v>110</v>
      </c>
    </row>
    <row r="20" spans="1:16" s="14" customFormat="1" ht="24" customHeight="1">
      <c r="A20" s="154" t="s">
        <v>119</v>
      </c>
      <c r="B20" s="154" t="s">
        <v>105</v>
      </c>
      <c r="C20" s="154" t="s">
        <v>106</v>
      </c>
      <c r="D20" s="155" t="s">
        <v>120</v>
      </c>
      <c r="E20" s="156" t="s">
        <v>121</v>
      </c>
      <c r="F20" s="154" t="s">
        <v>109</v>
      </c>
      <c r="G20" s="157">
        <v>900</v>
      </c>
      <c r="H20" s="157"/>
      <c r="I20" s="157">
        <f t="shared" si="0"/>
        <v>0</v>
      </c>
      <c r="J20" s="158">
        <v>0</v>
      </c>
      <c r="K20" s="157">
        <f t="shared" si="1"/>
        <v>0</v>
      </c>
      <c r="L20" s="158">
        <v>0</v>
      </c>
      <c r="M20" s="157">
        <f t="shared" si="2"/>
        <v>0</v>
      </c>
      <c r="N20" s="159">
        <v>20</v>
      </c>
      <c r="O20" s="160">
        <v>4</v>
      </c>
      <c r="P20" s="14" t="s">
        <v>110</v>
      </c>
    </row>
    <row r="21" spans="1:16" s="14" customFormat="1" ht="13.5" customHeight="1">
      <c r="A21" s="154" t="s">
        <v>122</v>
      </c>
      <c r="B21" s="154" t="s">
        <v>105</v>
      </c>
      <c r="C21" s="154" t="s">
        <v>106</v>
      </c>
      <c r="D21" s="155" t="s">
        <v>123</v>
      </c>
      <c r="E21" s="156" t="s">
        <v>124</v>
      </c>
      <c r="F21" s="154" t="s">
        <v>109</v>
      </c>
      <c r="G21" s="157">
        <v>900</v>
      </c>
      <c r="H21" s="157"/>
      <c r="I21" s="157">
        <f t="shared" si="0"/>
        <v>0</v>
      </c>
      <c r="J21" s="158">
        <v>0</v>
      </c>
      <c r="K21" s="157">
        <f t="shared" si="1"/>
        <v>0</v>
      </c>
      <c r="L21" s="158">
        <v>0</v>
      </c>
      <c r="M21" s="157">
        <f t="shared" si="2"/>
        <v>0</v>
      </c>
      <c r="N21" s="159">
        <v>20</v>
      </c>
      <c r="O21" s="160">
        <v>4</v>
      </c>
      <c r="P21" s="14" t="s">
        <v>110</v>
      </c>
    </row>
    <row r="22" spans="1:16" s="14" customFormat="1" ht="13.5" customHeight="1">
      <c r="A22" s="154" t="s">
        <v>125</v>
      </c>
      <c r="B22" s="154" t="s">
        <v>105</v>
      </c>
      <c r="C22" s="154" t="s">
        <v>106</v>
      </c>
      <c r="D22" s="155" t="s">
        <v>126</v>
      </c>
      <c r="E22" s="156" t="s">
        <v>127</v>
      </c>
      <c r="F22" s="154" t="s">
        <v>128</v>
      </c>
      <c r="G22" s="157">
        <v>600</v>
      </c>
      <c r="H22" s="157"/>
      <c r="I22" s="157">
        <f t="shared" si="0"/>
        <v>0</v>
      </c>
      <c r="J22" s="158">
        <v>0</v>
      </c>
      <c r="K22" s="157">
        <f t="shared" si="1"/>
        <v>0</v>
      </c>
      <c r="L22" s="158">
        <v>0</v>
      </c>
      <c r="M22" s="157">
        <f t="shared" si="2"/>
        <v>0</v>
      </c>
      <c r="N22" s="159">
        <v>20</v>
      </c>
      <c r="O22" s="160">
        <v>4</v>
      </c>
      <c r="P22" s="14" t="s">
        <v>110</v>
      </c>
    </row>
    <row r="23" spans="5:13" s="138" customFormat="1" ht="12.75" customHeight="1">
      <c r="E23" s="139" t="s">
        <v>84</v>
      </c>
      <c r="I23" s="140">
        <f>I14</f>
        <v>0</v>
      </c>
      <c r="K23" s="140">
        <f>K14</f>
        <v>0</v>
      </c>
      <c r="M23" s="140">
        <f>M14</f>
        <v>0</v>
      </c>
    </row>
  </sheetData>
  <sheetProtection/>
  <mergeCells count="1">
    <mergeCell ref="C9:D9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michalsoltys</dc:creator>
  <cp:keywords/>
  <dc:description/>
  <cp:lastModifiedBy>Mičian Jozef</cp:lastModifiedBy>
  <dcterms:created xsi:type="dcterms:W3CDTF">2014-02-26T18:18:01Z</dcterms:created>
  <dcterms:modified xsi:type="dcterms:W3CDTF">2014-03-31T12:57:27Z</dcterms:modified>
  <cp:category/>
  <cp:version/>
  <cp:contentType/>
  <cp:contentStatus/>
</cp:coreProperties>
</file>